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155" windowHeight="10545"/>
  </bookViews>
  <sheets>
    <sheet name="ForceScaleOffsetCalculation" sheetId="1" r:id="rId1"/>
  </sheets>
  <definedNames>
    <definedName name="Bore">ForceScaleOffsetCalculation!$C$26</definedName>
    <definedName name="ChAFrcOffset">ForceScaleOffsetCalculation!$G$12</definedName>
    <definedName name="ChAFrcScale">ForceScaleOffsetCalculation!$G$11</definedName>
    <definedName name="ChBFrcScale">ForceScaleOffsetCalculation!$G$13</definedName>
    <definedName name="CylUnits">ForceScaleOffsetCalculation!$C$25</definedName>
    <definedName name="ForceUnits">ForceScaleOffsetCalculation!$C$6</definedName>
    <definedName name="P0P0">ForceScaleOffsetCalculation!$C$12</definedName>
    <definedName name="P0P1">ForceScaleOffsetCalculation!$C$14</definedName>
    <definedName name="P0Units">ForceScaleOffsetCalculation!$D$12</definedName>
    <definedName name="P0V0">ForceScaleOffsetCalculation!$C$11</definedName>
    <definedName name="P0V1">ForceScaleOffsetCalculation!$C$13</definedName>
    <definedName name="P1P0">ForceScaleOffsetCalculation!$C$19</definedName>
    <definedName name="P1P1">ForceScaleOffsetCalculation!$C$21</definedName>
    <definedName name="P1Units">ForceScaleOffsetCalculation!$D$19</definedName>
    <definedName name="P1V0">ForceScaleOffsetCalculation!$C$18</definedName>
    <definedName name="P1V1">ForceScaleOffsetCalculation!$C$20</definedName>
    <definedName name="Pressure_0">ForceScaleOffsetCalculation!$C$12</definedName>
    <definedName name="Pressure_1">ForceScaleOffsetCalculation!$C$14</definedName>
    <definedName name="Rod">ForceScaleOffsetCalculation!$C$27</definedName>
    <definedName name="Voltage_0">ForceScaleOffsetCalculation!$C$11</definedName>
    <definedName name="Voltage_1">ForceScaleOffsetCalculation!$C$13</definedName>
  </definedNames>
  <calcPr calcId="145621"/>
</workbook>
</file>

<file path=xl/calcChain.xml><?xml version="1.0" encoding="utf-8"?>
<calcChain xmlns="http://schemas.openxmlformats.org/spreadsheetml/2006/main">
  <c r="G11" i="1" l="1"/>
  <c r="B20" i="1" l="1"/>
  <c r="B13" i="1"/>
  <c r="G13" i="1" l="1"/>
  <c r="G14" i="1" s="1"/>
  <c r="D21" i="1"/>
  <c r="G12" i="1"/>
  <c r="D27" i="1"/>
  <c r="D26" i="1"/>
  <c r="F11" i="1"/>
  <c r="F14" i="1"/>
  <c r="F13" i="1"/>
  <c r="F12" i="1"/>
  <c r="B18" i="1"/>
  <c r="D20" i="1"/>
  <c r="D18" i="1"/>
  <c r="B11" i="1"/>
  <c r="D13" i="1"/>
  <c r="D11" i="1"/>
  <c r="D14" i="1"/>
</calcChain>
</file>

<file path=xl/sharedStrings.xml><?xml version="1.0" encoding="utf-8"?>
<sst xmlns="http://schemas.openxmlformats.org/spreadsheetml/2006/main" count="40" uniqueCount="33">
  <si>
    <t>Pressure Sensor 0 (Cap end)</t>
  </si>
  <si>
    <t>Pressure 0:</t>
  </si>
  <si>
    <t>Pressure 1:</t>
  </si>
  <si>
    <t>Cylinder Dimensions</t>
  </si>
  <si>
    <t>Bore diameter:</t>
  </si>
  <si>
    <t>Rod diameter:</t>
  </si>
  <si>
    <t>Units:</t>
  </si>
  <si>
    <t>in</t>
  </si>
  <si>
    <t>mm</t>
  </si>
  <si>
    <t>V</t>
  </si>
  <si>
    <t>psi</t>
  </si>
  <si>
    <t>Scale and Offset Parameters</t>
  </si>
  <si>
    <t>Pressure Sensor 1 (Rod end)</t>
  </si>
  <si>
    <t>mA</t>
  </si>
  <si>
    <t>Valid Pressure Units</t>
  </si>
  <si>
    <t>kN</t>
  </si>
  <si>
    <t>Force Units:</t>
  </si>
  <si>
    <t>Valid Force Units</t>
  </si>
  <si>
    <t>lb</t>
  </si>
  <si>
    <t>kg</t>
  </si>
  <si>
    <t>N</t>
  </si>
  <si>
    <t>ton (short, US)</t>
  </si>
  <si>
    <t>ton (long, UK)</t>
  </si>
  <si>
    <t>ton (metric)</t>
  </si>
  <si>
    <t>kPa</t>
  </si>
  <si>
    <t>bar</t>
  </si>
  <si>
    <t>atm</t>
  </si>
  <si>
    <t>Valid Cylinder Size Units</t>
  </si>
  <si>
    <t>Input Type:</t>
  </si>
  <si>
    <t>Valid Input Type Units</t>
  </si>
  <si>
    <t>Do not change any of the values below.</t>
  </si>
  <si>
    <t>Dual-input Force Scale and Offset Calculation for RMC75 and RMC150</t>
  </si>
  <si>
    <t>For transducers that require individual calibration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</si>
</sst>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0" xfId="0" applyNumberFormat="1"/>
    <xf numFmtId="0" fontId="2" fillId="3" borderId="2" xfId="2"/>
    <xf numFmtId="0" fontId="0" fillId="4" borderId="0" xfId="0" applyFill="1"/>
    <xf numFmtId="0" fontId="3" fillId="4" borderId="0" xfId="0" applyFont="1" applyFill="1"/>
    <xf numFmtId="0" fontId="0" fillId="4" borderId="0" xfId="0" applyFont="1" applyFill="1"/>
    <xf numFmtId="0" fontId="3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1" fillId="2" borderId="1" xfId="1"/>
    <xf numFmtId="0" fontId="1" fillId="2" borderId="1" xfId="1" applyAlignment="1">
      <alignment horizontal="right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workbookViewId="0">
      <selection activeCell="F23" sqref="F23"/>
    </sheetView>
  </sheetViews>
  <sheetFormatPr defaultRowHeight="15" x14ac:dyDescent="0.25"/>
  <cols>
    <col min="1" max="1" width="5.85546875" customWidth="1"/>
    <col min="2" max="2" width="15" customWidth="1"/>
    <col min="3" max="3" width="14.5703125" customWidth="1"/>
    <col min="6" max="6" width="34.140625" customWidth="1"/>
    <col min="7" max="7" width="13.2851562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5" t="s">
        <v>31</v>
      </c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 t="s">
        <v>32</v>
      </c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5" t="s">
        <v>16</v>
      </c>
      <c r="C6" s="10" t="s">
        <v>18</v>
      </c>
      <c r="D6" s="4"/>
      <c r="E6" s="4"/>
      <c r="F6" s="4"/>
      <c r="G6" s="4"/>
      <c r="H6" s="4"/>
    </row>
    <row r="7" spans="1:8" x14ac:dyDescent="0.25">
      <c r="A7" s="4"/>
      <c r="B7" s="5" t="s">
        <v>28</v>
      </c>
      <c r="C7" s="10" t="s">
        <v>13</v>
      </c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5" t="s">
        <v>0</v>
      </c>
      <c r="C9" s="4"/>
      <c r="D9" s="4"/>
      <c r="E9" s="4"/>
      <c r="F9" s="4"/>
      <c r="G9" s="7" t="s">
        <v>11</v>
      </c>
      <c r="H9" s="4"/>
    </row>
    <row r="10" spans="1:8" x14ac:dyDescent="0.25">
      <c r="A10" s="4"/>
      <c r="B10" s="8"/>
      <c r="C10" s="4"/>
      <c r="D10" s="4"/>
      <c r="E10" s="4"/>
      <c r="F10" s="4"/>
      <c r="G10" s="4"/>
      <c r="H10" s="4"/>
    </row>
    <row r="11" spans="1:8" x14ac:dyDescent="0.25">
      <c r="A11" s="4"/>
      <c r="B11" s="8" t="str">
        <f xml:space="preserve"> IF($C$7 = "V", "Voltage 0:", "Current 0:")</f>
        <v>Current 0:</v>
      </c>
      <c r="C11" s="9">
        <v>1</v>
      </c>
      <c r="D11" s="6" t="str">
        <f>C7</f>
        <v>mA</v>
      </c>
      <c r="E11" s="4"/>
      <c r="F11" s="8" t="str">
        <f xml:space="preserve"> "Channel A Force Scale (" &amp; C6 &amp; "/" &amp;C7&amp;"):"</f>
        <v>Channel A Force Scale (lb/mA):</v>
      </c>
      <c r="G11" s="3">
        <f xml:space="preserve"> (P0P1 - P0P0)/ (P0V1-P0V0) * PI() * ((Bore/VLOOKUP(CylUnits,B48:C49,2,FALSE))/2)^2 * VLOOKUP(ForceUnits,B53:C59,2,FALSE) / VLOOKUP(P0Units,B41:C44,2,FALSE)</f>
        <v>1082.1041362364842</v>
      </c>
      <c r="H11" s="4"/>
    </row>
    <row r="12" spans="1:8" x14ac:dyDescent="0.25">
      <c r="A12" s="4"/>
      <c r="B12" s="8" t="s">
        <v>1</v>
      </c>
      <c r="C12" s="9">
        <v>-100</v>
      </c>
      <c r="D12" s="9" t="s">
        <v>10</v>
      </c>
      <c r="E12" s="4"/>
      <c r="F12" s="8" t="str">
        <f xml:space="preserve"> "Channel A Force Offset (" &amp; C6 &amp;"):"</f>
        <v>Channel A Force Offset (lb):</v>
      </c>
      <c r="G12" s="3">
        <f xml:space="preserve"> P0P0 * PI()* (Bore/VLOOKUP(CylUnits,B48:C49,2,FALSE)/2)^2 - ChAFrcScale*P0V0</f>
        <v>-1396.2634015954636</v>
      </c>
      <c r="H12" s="4"/>
    </row>
    <row r="13" spans="1:8" x14ac:dyDescent="0.25">
      <c r="A13" s="4"/>
      <c r="B13" s="8" t="str">
        <f xml:space="preserve"> IF($C$7 = "V", "Voltage 1:", "Current 1:")</f>
        <v>Current 1:</v>
      </c>
      <c r="C13" s="9">
        <v>10</v>
      </c>
      <c r="D13" s="6" t="str">
        <f>C7</f>
        <v>mA</v>
      </c>
      <c r="E13" s="4"/>
      <c r="F13" s="8" t="str">
        <f xml:space="preserve"> "Channel B Force Scale (" &amp; C6 &amp; "/" &amp;C7&amp;"):"</f>
        <v>Channel B Force Scale (lb/mA):</v>
      </c>
      <c r="G13" s="3">
        <f xml:space="preserve"> (P1P1 - P1P0)/ (P1V1-P1V0) * PI() * ((Bore/VLOOKUP(CylUnits,B48:C49,2,FALSE)/2)^2 - (Rod/VLOOKUP(CylUnits,B48:C49,2,FALSE)/2)^2) * VLOOKUP(ForceUnits,B53:C59,2,FALSE) / VLOOKUP(P1Units,B41:C44,2,FALSE)</f>
        <v>380.22605758739172</v>
      </c>
      <c r="H13" s="4"/>
    </row>
    <row r="14" spans="1:8" x14ac:dyDescent="0.25">
      <c r="A14" s="4"/>
      <c r="B14" s="8" t="s">
        <v>2</v>
      </c>
      <c r="C14" s="9">
        <v>3000</v>
      </c>
      <c r="D14" s="4" t="str">
        <f>D12</f>
        <v>psi</v>
      </c>
      <c r="E14" s="4"/>
      <c r="F14" s="8" t="str">
        <f xml:space="preserve"> "Channel B Force Offset (" &amp; C6 &amp;"):"</f>
        <v>Channel B Force Offset (lb):</v>
      </c>
      <c r="G14" s="3">
        <f xml:space="preserve"> P1P0 * PI()* ( (Bore/VLOOKUP(CylUnits,B48:C49,2,FALSE)/2)^2 - (Rod/VLOOKUP(CylUnits,B48:C49,2,FALSE)/2)^2) - ChBFrcScale*P1V0</f>
        <v>203.69253085038844</v>
      </c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5" t="s">
        <v>12</v>
      </c>
      <c r="C16" s="4"/>
      <c r="D16" s="4"/>
      <c r="E16" s="4"/>
      <c r="F16" s="4"/>
      <c r="G16" s="4"/>
      <c r="H16" s="4"/>
    </row>
    <row r="17" spans="1:8" x14ac:dyDescent="0.25">
      <c r="A17" s="4"/>
      <c r="B17" s="8"/>
      <c r="C17" s="4"/>
      <c r="D17" s="4"/>
      <c r="E17" s="6"/>
      <c r="F17" s="4"/>
      <c r="G17" s="4"/>
      <c r="H17" s="4"/>
    </row>
    <row r="18" spans="1:8" x14ac:dyDescent="0.25">
      <c r="A18" s="4"/>
      <c r="B18" s="8" t="str">
        <f xml:space="preserve"> IF($C$7 = "V", "Voltage 0:", "Current 0:")</f>
        <v>Current 0:</v>
      </c>
      <c r="C18" s="9">
        <v>-0.1</v>
      </c>
      <c r="D18" s="6" t="str">
        <f>C7</f>
        <v>mA</v>
      </c>
      <c r="E18" s="4"/>
      <c r="F18" s="4"/>
      <c r="G18" s="4"/>
      <c r="H18" s="4"/>
    </row>
    <row r="19" spans="1:8" x14ac:dyDescent="0.25">
      <c r="A19" s="4"/>
      <c r="B19" s="8" t="s">
        <v>1</v>
      </c>
      <c r="C19" s="9">
        <v>100</v>
      </c>
      <c r="D19" s="9" t="s">
        <v>10</v>
      </c>
      <c r="E19" s="4"/>
      <c r="F19" s="4"/>
      <c r="G19" s="4"/>
      <c r="H19" s="4"/>
    </row>
    <row r="20" spans="1:8" x14ac:dyDescent="0.25">
      <c r="A20" s="4"/>
      <c r="B20" s="8" t="str">
        <f xml:space="preserve"> IF($C$7 = "V", "Voltage 1:", "Current 1:")</f>
        <v>Current 1:</v>
      </c>
      <c r="C20" s="9">
        <v>6</v>
      </c>
      <c r="D20" s="6" t="str">
        <f>C7</f>
        <v>mA</v>
      </c>
      <c r="E20" s="4"/>
      <c r="F20" s="4"/>
      <c r="G20" s="4"/>
      <c r="H20" s="4"/>
    </row>
    <row r="21" spans="1:8" x14ac:dyDescent="0.25">
      <c r="A21" s="4"/>
      <c r="B21" s="8" t="s">
        <v>2</v>
      </c>
      <c r="C21" s="9">
        <v>1500</v>
      </c>
      <c r="D21" s="4" t="str">
        <f>D19</f>
        <v>psi</v>
      </c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5" t="s">
        <v>3</v>
      </c>
      <c r="C23" s="4"/>
      <c r="D23" s="4"/>
      <c r="E23" s="4"/>
      <c r="F23" s="4"/>
      <c r="G23" s="4"/>
      <c r="H23" s="4"/>
    </row>
    <row r="24" spans="1:8" x14ac:dyDescent="0.25">
      <c r="A24" s="4"/>
      <c r="B24" s="5"/>
      <c r="C24" s="4"/>
      <c r="D24" s="4"/>
      <c r="E24" s="4"/>
      <c r="F24" s="4"/>
      <c r="G24" s="4"/>
      <c r="H24" s="4"/>
    </row>
    <row r="25" spans="1:8" x14ac:dyDescent="0.25">
      <c r="A25" s="4"/>
      <c r="B25" s="8" t="s">
        <v>6</v>
      </c>
      <c r="C25" s="10" t="s">
        <v>7</v>
      </c>
      <c r="D25" s="4"/>
      <c r="E25" s="4"/>
      <c r="F25" s="4"/>
      <c r="G25" s="4"/>
      <c r="H25" s="4"/>
    </row>
    <row r="26" spans="1:8" x14ac:dyDescent="0.25">
      <c r="A26" s="4"/>
      <c r="B26" s="8" t="s">
        <v>4</v>
      </c>
      <c r="C26" s="9">
        <v>2</v>
      </c>
      <c r="D26" s="4" t="str">
        <f>C25</f>
        <v>in</v>
      </c>
      <c r="E26" s="4"/>
      <c r="F26" s="4"/>
      <c r="G26" s="4"/>
      <c r="H26" s="4"/>
    </row>
    <row r="27" spans="1:8" x14ac:dyDescent="0.25">
      <c r="A27" s="4"/>
      <c r="B27" s="8" t="s">
        <v>5</v>
      </c>
      <c r="C27" s="9">
        <v>1.375</v>
      </c>
      <c r="D27" s="4" t="str">
        <f>C25</f>
        <v>in</v>
      </c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2:3" x14ac:dyDescent="0.25">
      <c r="B33" s="1" t="s">
        <v>30</v>
      </c>
    </row>
    <row r="35" spans="2:3" x14ac:dyDescent="0.25">
      <c r="B35" s="1" t="s">
        <v>29</v>
      </c>
    </row>
    <row r="36" spans="2:3" x14ac:dyDescent="0.25">
      <c r="B36" t="s">
        <v>9</v>
      </c>
    </row>
    <row r="37" spans="2:3" x14ac:dyDescent="0.25">
      <c r="B37" t="s">
        <v>13</v>
      </c>
    </row>
    <row r="40" spans="2:3" x14ac:dyDescent="0.25">
      <c r="B40" s="1" t="s">
        <v>14</v>
      </c>
    </row>
    <row r="41" spans="2:3" x14ac:dyDescent="0.25">
      <c r="B41" t="s">
        <v>26</v>
      </c>
      <c r="C41" s="2">
        <v>6.8045961016531001E-2</v>
      </c>
    </row>
    <row r="42" spans="2:3" x14ac:dyDescent="0.25">
      <c r="B42" t="s">
        <v>25</v>
      </c>
      <c r="C42" s="2">
        <v>6.894757E-2</v>
      </c>
    </row>
    <row r="43" spans="2:3" x14ac:dyDescent="0.25">
      <c r="B43" t="s">
        <v>24</v>
      </c>
      <c r="C43" s="2">
        <v>6.8947570000000002</v>
      </c>
    </row>
    <row r="44" spans="2:3" x14ac:dyDescent="0.25">
      <c r="B44" t="s">
        <v>10</v>
      </c>
      <c r="C44">
        <v>1</v>
      </c>
    </row>
    <row r="47" spans="2:3" x14ac:dyDescent="0.25">
      <c r="B47" s="1" t="s">
        <v>27</v>
      </c>
    </row>
    <row r="48" spans="2:3" x14ac:dyDescent="0.25">
      <c r="B48" t="s">
        <v>7</v>
      </c>
      <c r="C48">
        <v>1</v>
      </c>
    </row>
    <row r="49" spans="2:3" x14ac:dyDescent="0.25">
      <c r="B49" t="s">
        <v>8</v>
      </c>
      <c r="C49">
        <v>25.4</v>
      </c>
    </row>
    <row r="52" spans="2:3" x14ac:dyDescent="0.25">
      <c r="B52" s="1" t="s">
        <v>17</v>
      </c>
    </row>
    <row r="53" spans="2:3" x14ac:dyDescent="0.25">
      <c r="B53" t="s">
        <v>19</v>
      </c>
      <c r="C53">
        <v>0.45359237000000002</v>
      </c>
    </row>
    <row r="54" spans="2:3" x14ac:dyDescent="0.25">
      <c r="B54" t="s">
        <v>15</v>
      </c>
      <c r="C54">
        <v>4.4482216282500002E-3</v>
      </c>
    </row>
    <row r="55" spans="2:3" x14ac:dyDescent="0.25">
      <c r="B55" t="s">
        <v>18</v>
      </c>
      <c r="C55">
        <v>1</v>
      </c>
    </row>
    <row r="56" spans="2:3" x14ac:dyDescent="0.25">
      <c r="B56" t="s">
        <v>20</v>
      </c>
      <c r="C56">
        <v>4.4482216282499998</v>
      </c>
    </row>
    <row r="57" spans="2:3" x14ac:dyDescent="0.25">
      <c r="B57" t="s">
        <v>22</v>
      </c>
      <c r="C57">
        <v>4.46428571429E-4</v>
      </c>
    </row>
    <row r="58" spans="2:3" x14ac:dyDescent="0.25">
      <c r="B58" t="s">
        <v>23</v>
      </c>
      <c r="C58">
        <v>4.5359236999999999E-4</v>
      </c>
    </row>
    <row r="59" spans="2:3" x14ac:dyDescent="0.25">
      <c r="B59" t="s">
        <v>21</v>
      </c>
      <c r="C59">
        <v>5.0000000000000001E-4</v>
      </c>
    </row>
  </sheetData>
  <sortState ref="B54:C60">
    <sortCondition ref="B54"/>
  </sortState>
  <dataValidations count="6">
    <dataValidation type="list" showInputMessage="1" showErrorMessage="1" errorTitle="Invalid value" error="Valid values are:_x000a_- V_x000a_- mA" prompt="Choose V or mA." sqref="C7">
      <formula1>$B$36:$B$37</formula1>
    </dataValidation>
    <dataValidation type="list" showInputMessage="1" showErrorMessage="1" error="Invalid value. Choose an item in the list." prompt="Choose the desired force units." sqref="C6">
      <formula1>$B$53:$B$59</formula1>
    </dataValidation>
    <dataValidation type="list" allowBlank="1" showInputMessage="1" showErrorMessage="1" error="Invalid value. Choose an item in the list." sqref="D12 D19">
      <formula1>$B$41:$B$44</formula1>
    </dataValidation>
    <dataValidation type="list" allowBlank="1" showInputMessage="1" showErrorMessage="1" error="Invalid value. Choose a value from the list." prompt="Choose diameter units." sqref="D26">
      <formula1>$B$48:$B$49</formula1>
    </dataValidation>
    <dataValidation showInputMessage="1" showErrorMessage="1" sqref="D11 D18 D20 D13 E17"/>
    <dataValidation type="list" allowBlank="1" showInputMessage="1" showErrorMessage="1" sqref="C25">
      <formula1>$B$48:$B$49</formula1>
    </dataValidation>
  </dataValidation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ForceScaleOffsetCalculation</vt:lpstr>
      <vt:lpstr>Bore</vt:lpstr>
      <vt:lpstr>ChAFrcOffset</vt:lpstr>
      <vt:lpstr>ChAFrcScale</vt:lpstr>
      <vt:lpstr>ChBFrcScale</vt:lpstr>
      <vt:lpstr>CylUnits</vt:lpstr>
      <vt:lpstr>ForceUnits</vt:lpstr>
      <vt:lpstr>P0P0</vt:lpstr>
      <vt:lpstr>P0P1</vt:lpstr>
      <vt:lpstr>P0Units</vt:lpstr>
      <vt:lpstr>P0V0</vt:lpstr>
      <vt:lpstr>P0V1</vt:lpstr>
      <vt:lpstr>P1P0</vt:lpstr>
      <vt:lpstr>P1P1</vt:lpstr>
      <vt:lpstr>P1Units</vt:lpstr>
      <vt:lpstr>P1V0</vt:lpstr>
      <vt:lpstr>P1V1</vt:lpstr>
      <vt:lpstr>Pressure_0</vt:lpstr>
      <vt:lpstr>Pressure_1</vt:lpstr>
      <vt:lpstr>Rod</vt:lpstr>
      <vt:lpstr>Voltage_0</vt:lpstr>
      <vt:lpstr>Voltage_1</vt:lpstr>
    </vt:vector>
  </TitlesOfParts>
  <Company>Delta Computer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Paso</dc:creator>
  <cp:lastModifiedBy>Jacob Paso</cp:lastModifiedBy>
  <dcterms:created xsi:type="dcterms:W3CDTF">2014-02-20T16:58:14Z</dcterms:created>
  <dcterms:modified xsi:type="dcterms:W3CDTF">2014-03-11T22:19:13Z</dcterms:modified>
</cp:coreProperties>
</file>